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6\"/>
    </mc:Choice>
  </mc:AlternateContent>
  <xr:revisionPtr revIDLastSave="0" documentId="13_ncr:1_{83333F08-027A-4BB8-B563-F3835A3B6DA2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ОСР 556-02-01" sheetId="8" r:id="rId8"/>
    <sheet name="ОСР 556-12-01" sheetId="9" r:id="rId9"/>
    <sheet name="ОСР 556-02-01(1)" sheetId="10" r:id="rId10"/>
    <sheet name="ОСР 556-09-01" sheetId="11" r:id="rId11"/>
    <sheet name="ОСР 556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1" i="2"/>
  <c r="F72" i="2" s="1"/>
  <c r="F74" i="2" s="1"/>
  <c r="F75" i="2" s="1"/>
  <c r="F76" i="2" s="1"/>
  <c r="C38" i="1" s="1"/>
  <c r="G70" i="2"/>
  <c r="G71" i="2" s="1"/>
  <c r="G72" i="2" s="1"/>
  <c r="G74" i="2" s="1"/>
  <c r="G75" i="2" s="1"/>
  <c r="G76" i="2" s="1"/>
  <c r="F70" i="2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23" i="2"/>
  <c r="C39" i="1"/>
  <c r="C31" i="1"/>
  <c r="D72" i="2"/>
  <c r="H71" i="2"/>
  <c r="H70" i="2"/>
  <c r="H72" i="2" l="1"/>
  <c r="D74" i="2"/>
  <c r="H74" i="2" l="1"/>
  <c r="D75" i="2"/>
  <c r="D76" i="2" l="1"/>
  <c r="H75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<sst xmlns="http://schemas.openxmlformats.org/spreadsheetml/2006/main" count="470" uniqueCount="176">
  <si>
    <t>СВОДКА ЗАТРАТ</t>
  </si>
  <si>
    <t>P_0756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</si>
  <si>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</si>
  <si>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</si>
  <si>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</si>
  <si>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</si>
  <si>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</si>
  <si>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</si>
  <si>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</si>
  <si>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</si>
  <si>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</si>
  <si>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</si>
  <si>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</si>
  <si>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</si>
  <si>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</si>
  <si>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</si>
  <si>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</si>
  <si>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</si>
  <si>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</si>
  <si>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</si>
  <si>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</si>
  <si>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</si>
  <si>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</si>
  <si>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</si>
  <si>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</si>
  <si>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</si>
  <si>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</si>
  <si>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</si>
  <si>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</si>
  <si>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</si>
  <si>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</si>
  <si>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</si>
  <si>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</si>
  <si>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</si>
  <si>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</si>
  <si>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</si>
  <si>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</si>
  <si>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</si>
  <si>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</si>
  <si>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</si>
  <si>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</si>
  <si>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</si>
  <si>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</si>
  <si>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</si>
  <si>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</si>
  <si>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</si>
  <si>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</si>
  <si>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</si>
  <si>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</si>
  <si>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</si>
  <si>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ОСР-525-09-01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</si>
  <si>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</si>
  <si>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</si>
  <si>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</si>
  <si>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</si>
  <si>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</si>
  <si>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</si>
  <si>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ОСР-556-09-01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</si>
  <si>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</si>
  <si>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</si>
  <si>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</si>
  <si>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</si>
  <si>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</si>
  <si>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</si>
  <si>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</si>
  <si>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</si>
  <si>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</si>
  <si>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</si>
  <si>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</si>
  <si>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</si>
  <si>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</si>
  <si>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</si>
  <si>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</si>
  <si>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</si>
  <si>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</si>
  <si>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</si>
  <si>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</si>
  <si>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</si>
  <si>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</si>
  <si>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</si>
  <si>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</si>
  <si>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</si>
  <si>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</si>
  <si>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</si>
  <si>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</si>
  <si>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</si>
  <si>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</si>
  <si>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</si>
  <si>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</si>
  <si>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</si>
  <si>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</si>
  <si>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</si>
  <si>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</si>
  <si>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</si>
  <si>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</si>
  <si>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</si>
  <si>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</si>
  <si>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</si>
  <si>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Замена КТП КЯР 418/160 кВА</t>
  </si>
  <si>
    <t>ОБЪЕКТНЫЙ СМЕТНЫЙ РАСЧЕТ № ОСР 556-09-01</t>
  </si>
  <si>
    <t>ЛС-556-09</t>
  </si>
  <si>
    <t>ПНР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</si>
  <si>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</si>
  <si>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</si>
  <si>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</si>
  <si>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</si>
  <si>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</si>
  <si>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</si>
  <si>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</si>
  <si>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</si>
  <si>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</si>
  <si>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</si>
  <si>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</si>
  <si>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</si>
  <si>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</si>
  <si>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</si>
  <si>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</si>
  <si>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</si>
  <si>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</si>
  <si>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</si>
  <si>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525-09-01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</si>
  <si>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</si>
  <si>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</si>
  <si>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</si>
  <si>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</si>
  <si>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556-09-01</t>
  </si>
  <si>
    <t>Монтаж (реконструкция) КТП (киоск)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</si>
  <si>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</si>
  <si>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</si>
  <si>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</si>
  <si>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</si>
  <si>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</si>
  <si>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</si>
  <si>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</si>
  <si>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</si>
  <si>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</si>
  <si>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</si>
  <si>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</si>
  <si>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</si>
  <si>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</si>
  <si>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</si>
  <si>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СВ95-3</t>
  </si>
  <si>
    <t>КТП 160 кВА тупиковая, 10/0,4</t>
  </si>
  <si>
    <t>10/0,4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</si>
  <si>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</si>
  <si>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</si>
  <si>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</si>
  <si>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</si>
  <si>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</si>
  <si>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</si>
  <si>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</si>
  <si>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</si>
  <si>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</si>
  <si>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</si>
  <si>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</si>
  <si>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</si>
  <si>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</si>
  <si>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</si>
  <si>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</si>
  <si>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</si>
  <si>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</si>
  <si>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</si>
  <si>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</si>
  <si>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</si>
  <si>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</si>
  <si>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</si>
  <si>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</si>
  <si>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</si>
  <si>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</si>
  <si>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</si>
  <si>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</si>
  <si>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</si>
  <si>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</si>
  <si>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</si>
  <si>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</si>
  <si>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ВЛ-0,4кВ от КТП БГЛ 612 10/0,4/160 (протяженностью 1,12км) с заменой КТП 10/0,4/160кВА,установка приборов учета (60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</si>
</sst>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147</v>
      </c>
      <c r="C26" s="54"/>
      <c r="D26" s="51"/>
      <c r="E26" s="51"/>
      <c r="F26" s="52"/>
      <c r="G26" s="52" t="s">
        <v>148</v>
      </c>
      <c r="H26" s="52"/>
    </row>
    <row r="27" spans="1:8" ht="16.95" customHeight="1" x14ac:dyDescent="0.3">
      <c r="A27" s="55" t="s">
        <v>6</v>
      </c>
      <c r="B27" s="53" t="s">
        <v>149</v>
      </c>
      <c r="C27" s="56">
        <v>0</v>
      </c>
      <c r="D27" s="57"/>
      <c r="E27" s="57"/>
      <c r="F27" s="58" t="s">
        <v>150</v>
      </c>
      <c r="G27" s="58" t="s">
        <v>151</v>
      </c>
      <c r="H27" s="58" t="s">
        <v>152</v>
      </c>
    </row>
    <row r="28" spans="1:8" ht="16.95" customHeight="1" x14ac:dyDescent="0.3">
      <c r="A28" s="55" t="s">
        <v>7</v>
      </c>
      <c r="B28" s="53" t="s">
        <v>153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154</v>
      </c>
      <c r="C29" s="62">
        <f>ССР!G67*1.2</f>
        <v>1872.7837273917598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1872.7837273917598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155</v>
      </c>
      <c r="C31" s="62">
        <f>C30-ROUND(C30/1.2,5)</f>
        <v>312.13061739175987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156</v>
      </c>
      <c r="C32" s="66">
        <f>C30*H39</f>
        <v>2268.4549411531393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144</v>
      </c>
      <c r="C33" s="62">
        <v>0.71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157</v>
      </c>
      <c r="C34" s="66">
        <f>C32*C33</f>
        <v>1610.6030082187287</v>
      </c>
      <c r="D34" s="67"/>
      <c r="E34" s="68"/>
      <c r="F34" s="69"/>
      <c r="G34" s="60"/>
      <c r="H34" s="65"/>
    </row>
    <row r="35" spans="1:8" ht="15.6" x14ac:dyDescent="0.3">
      <c r="A35" s="81" t="s">
        <v>158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149</v>
      </c>
      <c r="C37" s="75">
        <f>ССР!D76+ССР!E76</f>
        <v>14429.93340478543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153</v>
      </c>
      <c r="C38" s="75">
        <f>ССР!F76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154</v>
      </c>
      <c r="C39" s="75">
        <f>(ССР!G72-ССР!G67)*1.2</f>
        <v>694.86415941114763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18437.684903118912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155</v>
      </c>
      <c r="C41" s="62">
        <f>C40-ROUND(C40/1.2,5)</f>
        <v>3072.9474831189127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156</v>
      </c>
      <c r="C42" s="76">
        <f>C40*H40</f>
        <v>23320.418639762032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144</v>
      </c>
      <c r="C43" s="62">
        <f>C33</f>
        <v>0.71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157</v>
      </c>
      <c r="C44" s="66">
        <f>C42*C43</f>
        <v>16557.497234231043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159</v>
      </c>
      <c r="C46" s="102">
        <f>C34+C44</f>
        <v>18168.100242449771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98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87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96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87" workbookViewId="0">
      <selection activeCell="H3" sqref="H3:H9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102</v>
      </c>
      <c r="B1" s="37" t="s">
        <v>103</v>
      </c>
      <c r="C1" s="37" t="s">
        <v>104</v>
      </c>
      <c r="D1" s="37" t="s">
        <v>105</v>
      </c>
      <c r="E1" s="37" t="s">
        <v>106</v>
      </c>
      <c r="F1" s="37" t="s">
        <v>107</v>
      </c>
      <c r="G1" s="37" t="s">
        <v>108</v>
      </c>
      <c r="H1" s="37" t="s">
        <v>109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/>
      <c r="B3" s="93"/>
      <c r="C3" s="45"/>
      <c r="D3" s="43">
        <v>4648.2</v>
      </c>
      <c r="E3" s="41"/>
      <c r="F3" s="41"/>
      <c r="G3" s="41"/>
      <c r="H3" s="48"/>
    </row>
    <row r="4" spans="1:8" x14ac:dyDescent="0.3">
      <c r="A4" s="94" t="s">
        <v>110</v>
      </c>
      <c r="B4" s="42" t="s">
        <v>111</v>
      </c>
      <c r="C4" s="45"/>
      <c r="D4" s="43">
        <v>4275</v>
      </c>
      <c r="E4" s="41"/>
      <c r="F4" s="41"/>
      <c r="G4" s="41"/>
      <c r="H4" s="48"/>
    </row>
    <row r="5" spans="1:8" x14ac:dyDescent="0.3">
      <c r="A5" s="94"/>
      <c r="B5" s="42" t="s">
        <v>112</v>
      </c>
      <c r="C5" s="37"/>
      <c r="D5" s="43">
        <v>373.2</v>
      </c>
      <c r="E5" s="41"/>
      <c r="F5" s="41"/>
      <c r="G5" s="41"/>
      <c r="H5" s="47"/>
    </row>
    <row r="6" spans="1:8" x14ac:dyDescent="0.3">
      <c r="A6" s="95"/>
      <c r="B6" s="42" t="s">
        <v>113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114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86</v>
      </c>
      <c r="B8" s="97"/>
      <c r="C8" s="94" t="s">
        <v>116</v>
      </c>
      <c r="D8" s="44">
        <v>4648.2</v>
      </c>
      <c r="E8" s="41">
        <v>60</v>
      </c>
      <c r="F8" s="41" t="s">
        <v>115</v>
      </c>
      <c r="G8" s="44">
        <v>77.47</v>
      </c>
      <c r="H8" s="47"/>
    </row>
    <row r="9" spans="1:8" x14ac:dyDescent="0.3">
      <c r="A9" s="98">
        <v>1</v>
      </c>
      <c r="B9" s="42" t="s">
        <v>111</v>
      </c>
      <c r="C9" s="94"/>
      <c r="D9" s="44">
        <v>4275</v>
      </c>
      <c r="E9" s="41"/>
      <c r="F9" s="41"/>
      <c r="G9" s="41"/>
      <c r="H9" s="95" t="s">
        <v>25</v>
      </c>
    </row>
    <row r="10" spans="1:8" x14ac:dyDescent="0.3">
      <c r="A10" s="94"/>
      <c r="B10" s="42" t="s">
        <v>112</v>
      </c>
      <c r="C10" s="94"/>
      <c r="D10" s="44">
        <v>373.2</v>
      </c>
      <c r="E10" s="41"/>
      <c r="F10" s="41"/>
      <c r="G10" s="41"/>
      <c r="H10" s="95"/>
    </row>
    <row r="11" spans="1:8" x14ac:dyDescent="0.3">
      <c r="A11" s="94"/>
      <c r="B11" s="42" t="s">
        <v>113</v>
      </c>
      <c r="C11" s="94"/>
      <c r="D11" s="44">
        <v>0</v>
      </c>
      <c r="E11" s="41"/>
      <c r="F11" s="41"/>
      <c r="G11" s="41"/>
      <c r="H11" s="95"/>
    </row>
    <row r="12" spans="1:8" x14ac:dyDescent="0.3">
      <c r="A12" s="94"/>
      <c r="B12" s="42" t="s">
        <v>114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65</v>
      </c>
      <c r="B13" s="93"/>
      <c r="C13" s="37"/>
      <c r="D13" s="43">
        <v>1213.2452631578999</v>
      </c>
      <c r="E13" s="41"/>
      <c r="F13" s="41"/>
      <c r="G13" s="41"/>
      <c r="H13" s="47"/>
    </row>
    <row r="14" spans="1:8" x14ac:dyDescent="0.3">
      <c r="A14" s="94" t="s">
        <v>117</v>
      </c>
      <c r="B14" s="42" t="s">
        <v>111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114</v>
      </c>
      <c r="C17" s="37"/>
      <c r="D17" s="43">
        <v>1213.2452631578999</v>
      </c>
      <c r="E17" s="41"/>
      <c r="F17" s="41"/>
      <c r="G17" s="41"/>
      <c r="H17" s="47"/>
    </row>
    <row r="18" spans="1:8" x14ac:dyDescent="0.3">
      <c r="A18" s="96" t="s">
        <v>65</v>
      </c>
      <c r="B18" s="97"/>
      <c r="C18" s="94" t="s">
        <v>116</v>
      </c>
      <c r="D18" s="44">
        <v>533.70000000000005</v>
      </c>
      <c r="E18" s="41">
        <v>60</v>
      </c>
      <c r="F18" s="41" t="s">
        <v>115</v>
      </c>
      <c r="G18" s="44">
        <v>8.8949999999999996</v>
      </c>
      <c r="H18" s="47"/>
    </row>
    <row r="19" spans="1:8" x14ac:dyDescent="0.3">
      <c r="A19" s="98">
        <v>1</v>
      </c>
      <c r="B19" s="42" t="s">
        <v>111</v>
      </c>
      <c r="C19" s="94"/>
      <c r="D19" s="44">
        <v>0</v>
      </c>
      <c r="E19" s="41"/>
      <c r="F19" s="41"/>
      <c r="G19" s="41"/>
      <c r="H19" s="95" t="s">
        <v>25</v>
      </c>
    </row>
    <row r="20" spans="1:8" x14ac:dyDescent="0.3">
      <c r="A20" s="94"/>
      <c r="B20" s="42" t="s">
        <v>112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113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114</v>
      </c>
      <c r="C22" s="94"/>
      <c r="D22" s="44">
        <v>533.70000000000005</v>
      </c>
      <c r="E22" s="41"/>
      <c r="F22" s="41"/>
      <c r="G22" s="41"/>
      <c r="H22" s="95"/>
    </row>
    <row r="23" spans="1:8" x14ac:dyDescent="0.3">
      <c r="A23" s="96" t="s">
        <v>65</v>
      </c>
      <c r="B23" s="97"/>
      <c r="C23" s="94" t="s">
        <v>119</v>
      </c>
      <c r="D23" s="44">
        <v>679.54526315788996</v>
      </c>
      <c r="E23" s="41">
        <v>1.1200000000000001</v>
      </c>
      <c r="F23" s="41" t="s">
        <v>118</v>
      </c>
      <c r="G23" s="44">
        <v>606.73684210526005</v>
      </c>
      <c r="H23" s="47"/>
    </row>
    <row r="24" spans="1:8" x14ac:dyDescent="0.3">
      <c r="A24" s="98">
        <v>2</v>
      </c>
      <c r="B24" s="42" t="s">
        <v>111</v>
      </c>
      <c r="C24" s="94"/>
      <c r="D24" s="44">
        <v>0</v>
      </c>
      <c r="E24" s="41"/>
      <c r="F24" s="41"/>
      <c r="G24" s="41"/>
      <c r="H24" s="95" t="s">
        <v>25</v>
      </c>
    </row>
    <row r="25" spans="1:8" x14ac:dyDescent="0.3">
      <c r="A25" s="94"/>
      <c r="B25" s="42" t="s">
        <v>112</v>
      </c>
      <c r="C25" s="94"/>
      <c r="D25" s="44">
        <v>0</v>
      </c>
      <c r="E25" s="41"/>
      <c r="F25" s="41"/>
      <c r="G25" s="41"/>
      <c r="H25" s="95"/>
    </row>
    <row r="26" spans="1:8" x14ac:dyDescent="0.3">
      <c r="A26" s="94"/>
      <c r="B26" s="42" t="s">
        <v>113</v>
      </c>
      <c r="C26" s="94"/>
      <c r="D26" s="44">
        <v>0</v>
      </c>
      <c r="E26" s="41"/>
      <c r="F26" s="41"/>
      <c r="G26" s="41"/>
      <c r="H26" s="95"/>
    </row>
    <row r="27" spans="1:8" x14ac:dyDescent="0.3">
      <c r="A27" s="94"/>
      <c r="B27" s="42" t="s">
        <v>114</v>
      </c>
      <c r="C27" s="94"/>
      <c r="D27" s="44">
        <v>679.54526315788996</v>
      </c>
      <c r="E27" s="41"/>
      <c r="F27" s="41"/>
      <c r="G27" s="41"/>
      <c r="H27" s="95"/>
    </row>
    <row r="28" spans="1:8" ht="24.6" x14ac:dyDescent="0.3">
      <c r="A28" s="99" t="s">
        <v>25</v>
      </c>
      <c r="B28" s="93"/>
      <c r="C28" s="37"/>
      <c r="D28" s="43">
        <v>5918.3547767209002</v>
      </c>
      <c r="E28" s="41"/>
      <c r="F28" s="41"/>
      <c r="G28" s="41"/>
      <c r="H28" s="47"/>
    </row>
    <row r="29" spans="1:8" x14ac:dyDescent="0.3">
      <c r="A29" s="94" t="s">
        <v>110</v>
      </c>
      <c r="B29" s="42" t="s">
        <v>111</v>
      </c>
      <c r="C29" s="37"/>
      <c r="D29" s="43">
        <v>5821.6228785898002</v>
      </c>
      <c r="E29" s="41"/>
      <c r="F29" s="41"/>
      <c r="G29" s="41"/>
      <c r="H29" s="47"/>
    </row>
    <row r="30" spans="1:8" x14ac:dyDescent="0.3">
      <c r="A30" s="94"/>
      <c r="B30" s="42" t="s">
        <v>112</v>
      </c>
      <c r="C30" s="37"/>
      <c r="D30" s="43">
        <v>96.731898131069002</v>
      </c>
      <c r="E30" s="41"/>
      <c r="F30" s="41"/>
      <c r="G30" s="41"/>
      <c r="H30" s="47"/>
    </row>
    <row r="31" spans="1:8" x14ac:dyDescent="0.3">
      <c r="A31" s="94"/>
      <c r="B31" s="42" t="s">
        <v>113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4"/>
      <c r="B32" s="42" t="s">
        <v>114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6" t="s">
        <v>86</v>
      </c>
      <c r="B33" s="97"/>
      <c r="C33" s="94" t="s">
        <v>119</v>
      </c>
      <c r="D33" s="44">
        <v>5918.3547767209002</v>
      </c>
      <c r="E33" s="41">
        <v>1.1200000000000001</v>
      </c>
      <c r="F33" s="41" t="s">
        <v>118</v>
      </c>
      <c r="G33" s="44">
        <v>5284.2453363578998</v>
      </c>
      <c r="H33" s="47"/>
    </row>
    <row r="34" spans="1:8" x14ac:dyDescent="0.3">
      <c r="A34" s="98">
        <v>1</v>
      </c>
      <c r="B34" s="42" t="s">
        <v>111</v>
      </c>
      <c r="C34" s="94"/>
      <c r="D34" s="44">
        <v>5821.6228785898002</v>
      </c>
      <c r="E34" s="41"/>
      <c r="F34" s="41"/>
      <c r="G34" s="41"/>
      <c r="H34" s="95" t="s">
        <v>25</v>
      </c>
    </row>
    <row r="35" spans="1:8" x14ac:dyDescent="0.3">
      <c r="A35" s="94"/>
      <c r="B35" s="42" t="s">
        <v>112</v>
      </c>
      <c r="C35" s="94"/>
      <c r="D35" s="44">
        <v>96.731898131069002</v>
      </c>
      <c r="E35" s="41"/>
      <c r="F35" s="41"/>
      <c r="G35" s="41"/>
      <c r="H35" s="95"/>
    </row>
    <row r="36" spans="1:8" x14ac:dyDescent="0.3">
      <c r="A36" s="94"/>
      <c r="B36" s="42" t="s">
        <v>113</v>
      </c>
      <c r="C36" s="94"/>
      <c r="D36" s="44">
        <v>0</v>
      </c>
      <c r="E36" s="41"/>
      <c r="F36" s="41"/>
      <c r="G36" s="41"/>
      <c r="H36" s="95"/>
    </row>
    <row r="37" spans="1:8" x14ac:dyDescent="0.3">
      <c r="A37" s="94"/>
      <c r="B37" s="42" t="s">
        <v>114</v>
      </c>
      <c r="C37" s="94"/>
      <c r="D37" s="44">
        <v>0</v>
      </c>
      <c r="E37" s="41"/>
      <c r="F37" s="41"/>
      <c r="G37" s="41"/>
      <c r="H37" s="95"/>
    </row>
    <row r="38" spans="1:8" ht="24.6" x14ac:dyDescent="0.3">
      <c r="A38" s="99" t="s">
        <v>51</v>
      </c>
      <c r="B38" s="93"/>
      <c r="C38" s="37"/>
      <c r="D38" s="43">
        <v>68.543618441313996</v>
      </c>
      <c r="E38" s="41"/>
      <c r="F38" s="41"/>
      <c r="G38" s="41"/>
      <c r="H38" s="47"/>
    </row>
    <row r="39" spans="1:8" x14ac:dyDescent="0.3">
      <c r="A39" s="94" t="s">
        <v>120</v>
      </c>
      <c r="B39" s="42" t="s">
        <v>111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4"/>
      <c r="B40" s="42" t="s">
        <v>112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4"/>
      <c r="B41" s="42" t="s">
        <v>113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114</v>
      </c>
      <c r="C42" s="37"/>
      <c r="D42" s="43">
        <v>68.543618441313996</v>
      </c>
      <c r="E42" s="41"/>
      <c r="F42" s="41"/>
      <c r="G42" s="41"/>
      <c r="H42" s="47"/>
    </row>
    <row r="43" spans="1:8" x14ac:dyDescent="0.3">
      <c r="A43" s="96" t="s">
        <v>51</v>
      </c>
      <c r="B43" s="97"/>
      <c r="C43" s="94" t="s">
        <v>119</v>
      </c>
      <c r="D43" s="44">
        <v>68.543618441313996</v>
      </c>
      <c r="E43" s="41">
        <v>1.1200000000000001</v>
      </c>
      <c r="F43" s="41" t="s">
        <v>118</v>
      </c>
      <c r="G43" s="44">
        <v>61.199659322602002</v>
      </c>
      <c r="H43" s="47"/>
    </row>
    <row r="44" spans="1:8" x14ac:dyDescent="0.3">
      <c r="A44" s="98">
        <v>1</v>
      </c>
      <c r="B44" s="42" t="s">
        <v>111</v>
      </c>
      <c r="C44" s="94"/>
      <c r="D44" s="44">
        <v>0</v>
      </c>
      <c r="E44" s="41"/>
      <c r="F44" s="41"/>
      <c r="G44" s="41"/>
      <c r="H44" s="95" t="s">
        <v>25</v>
      </c>
    </row>
    <row r="45" spans="1:8" x14ac:dyDescent="0.3">
      <c r="A45" s="94"/>
      <c r="B45" s="42" t="s">
        <v>112</v>
      </c>
      <c r="C45" s="94"/>
      <c r="D45" s="44">
        <v>0</v>
      </c>
      <c r="E45" s="41"/>
      <c r="F45" s="41"/>
      <c r="G45" s="41"/>
      <c r="H45" s="95"/>
    </row>
    <row r="46" spans="1:8" x14ac:dyDescent="0.3">
      <c r="A46" s="94"/>
      <c r="B46" s="42" t="s">
        <v>113</v>
      </c>
      <c r="C46" s="94"/>
      <c r="D46" s="44">
        <v>0</v>
      </c>
      <c r="E46" s="41"/>
      <c r="F46" s="41"/>
      <c r="G46" s="41"/>
      <c r="H46" s="95"/>
    </row>
    <row r="47" spans="1:8" x14ac:dyDescent="0.3">
      <c r="A47" s="94"/>
      <c r="B47" s="42" t="s">
        <v>114</v>
      </c>
      <c r="C47" s="94"/>
      <c r="D47" s="44">
        <v>68.543618441313996</v>
      </c>
      <c r="E47" s="41"/>
      <c r="F47" s="41"/>
      <c r="G47" s="41"/>
      <c r="H47" s="95"/>
    </row>
    <row r="48" spans="1:8" ht="24.6" x14ac:dyDescent="0.3">
      <c r="A48" s="99" t="s">
        <v>93</v>
      </c>
      <c r="B48" s="93"/>
      <c r="C48" s="37"/>
      <c r="D48" s="43">
        <v>111.86289855072</v>
      </c>
      <c r="E48" s="41"/>
      <c r="F48" s="41"/>
      <c r="G48" s="41"/>
      <c r="H48" s="47"/>
    </row>
    <row r="49" spans="1:8" x14ac:dyDescent="0.3">
      <c r="A49" s="94" t="s">
        <v>121</v>
      </c>
      <c r="B49" s="42" t="s">
        <v>111</v>
      </c>
      <c r="C49" s="37"/>
      <c r="D49" s="43">
        <v>37.762898550724998</v>
      </c>
      <c r="E49" s="41"/>
      <c r="F49" s="41"/>
      <c r="G49" s="41"/>
      <c r="H49" s="47"/>
    </row>
    <row r="50" spans="1:8" x14ac:dyDescent="0.3">
      <c r="A50" s="94"/>
      <c r="B50" s="42" t="s">
        <v>112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4"/>
      <c r="B51" s="42" t="s">
        <v>113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4"/>
      <c r="B52" s="42" t="s">
        <v>114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 t="s">
        <v>27</v>
      </c>
      <c r="B53" s="97"/>
      <c r="C53" s="94" t="s">
        <v>124</v>
      </c>
      <c r="D53" s="44">
        <v>37.762898550724998</v>
      </c>
      <c r="E53" s="41">
        <v>2.4000000000000001E-5</v>
      </c>
      <c r="F53" s="41" t="s">
        <v>122</v>
      </c>
      <c r="G53" s="44">
        <v>1573454.1062802</v>
      </c>
      <c r="H53" s="47"/>
    </row>
    <row r="54" spans="1:8" x14ac:dyDescent="0.3">
      <c r="A54" s="98">
        <v>1</v>
      </c>
      <c r="B54" s="42" t="s">
        <v>111</v>
      </c>
      <c r="C54" s="94"/>
      <c r="D54" s="44">
        <v>37.762898550724998</v>
      </c>
      <c r="E54" s="41"/>
      <c r="F54" s="41"/>
      <c r="G54" s="41"/>
      <c r="H54" s="95" t="s">
        <v>123</v>
      </c>
    </row>
    <row r="55" spans="1:8" x14ac:dyDescent="0.3">
      <c r="A55" s="94"/>
      <c r="B55" s="42" t="s">
        <v>112</v>
      </c>
      <c r="C55" s="94"/>
      <c r="D55" s="44">
        <v>0</v>
      </c>
      <c r="E55" s="41"/>
      <c r="F55" s="41"/>
      <c r="G55" s="41"/>
      <c r="H55" s="95"/>
    </row>
    <row r="56" spans="1:8" x14ac:dyDescent="0.3">
      <c r="A56" s="94"/>
      <c r="B56" s="42" t="s">
        <v>113</v>
      </c>
      <c r="C56" s="94"/>
      <c r="D56" s="44">
        <v>0</v>
      </c>
      <c r="E56" s="41"/>
      <c r="F56" s="41"/>
      <c r="G56" s="41"/>
      <c r="H56" s="95"/>
    </row>
    <row r="57" spans="1:8" x14ac:dyDescent="0.3">
      <c r="A57" s="94"/>
      <c r="B57" s="42" t="s">
        <v>114</v>
      </c>
      <c r="C57" s="94"/>
      <c r="D57" s="44">
        <v>0</v>
      </c>
      <c r="E57" s="41"/>
      <c r="F57" s="41"/>
      <c r="G57" s="41"/>
      <c r="H57" s="95"/>
    </row>
    <row r="58" spans="1:8" x14ac:dyDescent="0.3">
      <c r="A58" s="94" t="s">
        <v>125</v>
      </c>
      <c r="B58" s="42" t="s">
        <v>111</v>
      </c>
      <c r="C58" s="37"/>
      <c r="D58" s="43">
        <v>37.762898550724998</v>
      </c>
      <c r="E58" s="41"/>
      <c r="F58" s="41"/>
      <c r="G58" s="41"/>
      <c r="H58" s="47"/>
    </row>
    <row r="59" spans="1:8" x14ac:dyDescent="0.3">
      <c r="A59" s="94"/>
      <c r="B59" s="42" t="s">
        <v>112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4"/>
      <c r="B60" s="42" t="s">
        <v>113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4"/>
      <c r="B61" s="42" t="s">
        <v>114</v>
      </c>
      <c r="C61" s="37"/>
      <c r="D61" s="43">
        <v>74.099999999999994</v>
      </c>
      <c r="E61" s="41"/>
      <c r="F61" s="41"/>
      <c r="G61" s="41"/>
      <c r="H61" s="47"/>
    </row>
    <row r="62" spans="1:8" x14ac:dyDescent="0.3">
      <c r="A62" s="96" t="s">
        <v>101</v>
      </c>
      <c r="B62" s="97"/>
      <c r="C62" s="94" t="s">
        <v>126</v>
      </c>
      <c r="D62" s="44">
        <v>74.099999999999994</v>
      </c>
      <c r="E62" s="41">
        <v>1</v>
      </c>
      <c r="F62" s="41" t="s">
        <v>115</v>
      </c>
      <c r="G62" s="44">
        <v>74.099999999999994</v>
      </c>
      <c r="H62" s="47"/>
    </row>
    <row r="63" spans="1:8" x14ac:dyDescent="0.3">
      <c r="A63" s="98">
        <v>1</v>
      </c>
      <c r="B63" s="42" t="s">
        <v>111</v>
      </c>
      <c r="C63" s="94"/>
      <c r="D63" s="44">
        <v>0</v>
      </c>
      <c r="E63" s="41"/>
      <c r="F63" s="41"/>
      <c r="G63" s="41"/>
      <c r="H63" s="95" t="s">
        <v>123</v>
      </c>
    </row>
    <row r="64" spans="1:8" x14ac:dyDescent="0.3">
      <c r="A64" s="94"/>
      <c r="B64" s="42" t="s">
        <v>112</v>
      </c>
      <c r="C64" s="94"/>
      <c r="D64" s="44">
        <v>0</v>
      </c>
      <c r="E64" s="41"/>
      <c r="F64" s="41"/>
      <c r="G64" s="41"/>
      <c r="H64" s="95"/>
    </row>
    <row r="65" spans="1:8" x14ac:dyDescent="0.3">
      <c r="A65" s="94"/>
      <c r="B65" s="42" t="s">
        <v>113</v>
      </c>
      <c r="C65" s="94"/>
      <c r="D65" s="44">
        <v>0</v>
      </c>
      <c r="E65" s="41"/>
      <c r="F65" s="41"/>
      <c r="G65" s="41"/>
      <c r="H65" s="95"/>
    </row>
    <row r="66" spans="1:8" x14ac:dyDescent="0.3">
      <c r="A66" s="94"/>
      <c r="B66" s="42" t="s">
        <v>114</v>
      </c>
      <c r="C66" s="94"/>
      <c r="D66" s="44">
        <v>74.099999999999994</v>
      </c>
      <c r="E66" s="41"/>
      <c r="F66" s="41"/>
      <c r="G66" s="41"/>
      <c r="H66" s="95"/>
    </row>
    <row r="67" spans="1:8" ht="24.6" x14ac:dyDescent="0.3">
      <c r="A67" s="99" t="s">
        <v>96</v>
      </c>
      <c r="B67" s="93"/>
      <c r="C67" s="37"/>
      <c r="D67" s="43">
        <v>173704.3413913</v>
      </c>
      <c r="E67" s="41"/>
      <c r="F67" s="41"/>
      <c r="G67" s="41"/>
      <c r="H67" s="47"/>
    </row>
    <row r="68" spans="1:8" x14ac:dyDescent="0.3">
      <c r="A68" s="94" t="s">
        <v>127</v>
      </c>
      <c r="B68" s="42" t="s">
        <v>111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4"/>
      <c r="B69" s="42" t="s">
        <v>112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4"/>
      <c r="B70" s="42" t="s">
        <v>113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4"/>
      <c r="B71" s="42" t="s">
        <v>114</v>
      </c>
      <c r="C71" s="37"/>
      <c r="D71" s="43">
        <v>173704.3413913</v>
      </c>
      <c r="E71" s="41"/>
      <c r="F71" s="41"/>
      <c r="G71" s="41"/>
      <c r="H71" s="47"/>
    </row>
    <row r="72" spans="1:8" x14ac:dyDescent="0.3">
      <c r="A72" s="96" t="s">
        <v>96</v>
      </c>
      <c r="B72" s="97"/>
      <c r="C72" s="94" t="s">
        <v>124</v>
      </c>
      <c r="D72" s="44">
        <v>173405.21739129999</v>
      </c>
      <c r="E72" s="41">
        <v>2.4000000000000001E-5</v>
      </c>
      <c r="F72" s="41" t="s">
        <v>122</v>
      </c>
      <c r="G72" s="44">
        <v>7225217391.3043003</v>
      </c>
      <c r="H72" s="47"/>
    </row>
    <row r="73" spans="1:8" x14ac:dyDescent="0.3">
      <c r="A73" s="98">
        <v>1</v>
      </c>
      <c r="B73" s="42" t="s">
        <v>111</v>
      </c>
      <c r="C73" s="94"/>
      <c r="D73" s="44">
        <v>0</v>
      </c>
      <c r="E73" s="41"/>
      <c r="F73" s="41"/>
      <c r="G73" s="41"/>
      <c r="H73" s="95" t="s">
        <v>123</v>
      </c>
    </row>
    <row r="74" spans="1:8" x14ac:dyDescent="0.3">
      <c r="A74" s="94"/>
      <c r="B74" s="42" t="s">
        <v>112</v>
      </c>
      <c r="C74" s="94"/>
      <c r="D74" s="44">
        <v>0</v>
      </c>
      <c r="E74" s="41"/>
      <c r="F74" s="41"/>
      <c r="G74" s="41"/>
      <c r="H74" s="95"/>
    </row>
    <row r="75" spans="1:8" x14ac:dyDescent="0.3">
      <c r="A75" s="94"/>
      <c r="B75" s="42" t="s">
        <v>113</v>
      </c>
      <c r="C75" s="94"/>
      <c r="D75" s="44">
        <v>0</v>
      </c>
      <c r="E75" s="41"/>
      <c r="F75" s="41"/>
      <c r="G75" s="41"/>
      <c r="H75" s="95"/>
    </row>
    <row r="76" spans="1:8" x14ac:dyDescent="0.3">
      <c r="A76" s="94"/>
      <c r="B76" s="42" t="s">
        <v>114</v>
      </c>
      <c r="C76" s="94"/>
      <c r="D76" s="44">
        <v>173405.21739129999</v>
      </c>
      <c r="E76" s="41"/>
      <c r="F76" s="41"/>
      <c r="G76" s="41"/>
      <c r="H76" s="95"/>
    </row>
    <row r="77" spans="1:8" x14ac:dyDescent="0.3">
      <c r="A77" s="96" t="s">
        <v>96</v>
      </c>
      <c r="B77" s="97"/>
      <c r="C77" s="94" t="s">
        <v>126</v>
      </c>
      <c r="D77" s="44">
        <v>299.12400000000002</v>
      </c>
      <c r="E77" s="41">
        <v>1</v>
      </c>
      <c r="F77" s="41" t="s">
        <v>115</v>
      </c>
      <c r="G77" s="44">
        <v>299.12400000000002</v>
      </c>
      <c r="H77" s="47"/>
    </row>
    <row r="78" spans="1:8" x14ac:dyDescent="0.3">
      <c r="A78" s="98">
        <v>2</v>
      </c>
      <c r="B78" s="42" t="s">
        <v>111</v>
      </c>
      <c r="C78" s="94"/>
      <c r="D78" s="44">
        <v>0</v>
      </c>
      <c r="E78" s="41"/>
      <c r="F78" s="41"/>
      <c r="G78" s="41"/>
      <c r="H78" s="95" t="s">
        <v>123</v>
      </c>
    </row>
    <row r="79" spans="1:8" x14ac:dyDescent="0.3">
      <c r="A79" s="94"/>
      <c r="B79" s="42" t="s">
        <v>112</v>
      </c>
      <c r="C79" s="94"/>
      <c r="D79" s="44">
        <v>0</v>
      </c>
      <c r="E79" s="41"/>
      <c r="F79" s="41"/>
      <c r="G79" s="41"/>
      <c r="H79" s="95"/>
    </row>
    <row r="80" spans="1:8" x14ac:dyDescent="0.3">
      <c r="A80" s="94"/>
      <c r="B80" s="42" t="s">
        <v>113</v>
      </c>
      <c r="C80" s="94"/>
      <c r="D80" s="44">
        <v>0</v>
      </c>
      <c r="E80" s="41"/>
      <c r="F80" s="41"/>
      <c r="G80" s="41"/>
      <c r="H80" s="95"/>
    </row>
    <row r="81" spans="1:8" x14ac:dyDescent="0.3">
      <c r="A81" s="94"/>
      <c r="B81" s="42" t="s">
        <v>114</v>
      </c>
      <c r="C81" s="94"/>
      <c r="D81" s="44">
        <v>299.12400000000002</v>
      </c>
      <c r="E81" s="41"/>
      <c r="F81" s="41"/>
      <c r="G81" s="41"/>
      <c r="H81" s="95"/>
    </row>
    <row r="82" spans="1:8" ht="24.6" x14ac:dyDescent="0.3">
      <c r="A82" s="99" t="s">
        <v>28</v>
      </c>
      <c r="B82" s="93"/>
      <c r="C82" s="37"/>
      <c r="D82" s="43">
        <v>2912.319</v>
      </c>
      <c r="E82" s="41"/>
      <c r="F82" s="41"/>
      <c r="G82" s="41"/>
      <c r="H82" s="47"/>
    </row>
    <row r="83" spans="1:8" x14ac:dyDescent="0.3">
      <c r="A83" s="94" t="s">
        <v>121</v>
      </c>
      <c r="B83" s="42" t="s">
        <v>111</v>
      </c>
      <c r="C83" s="37"/>
      <c r="D83" s="43">
        <v>440.38900000000001</v>
      </c>
      <c r="E83" s="41"/>
      <c r="F83" s="41"/>
      <c r="G83" s="41"/>
      <c r="H83" s="47"/>
    </row>
    <row r="84" spans="1:8" x14ac:dyDescent="0.3">
      <c r="A84" s="94"/>
      <c r="B84" s="42" t="s">
        <v>112</v>
      </c>
      <c r="C84" s="37"/>
      <c r="D84" s="43">
        <v>15.47</v>
      </c>
      <c r="E84" s="41"/>
      <c r="F84" s="41"/>
      <c r="G84" s="41"/>
      <c r="H84" s="47"/>
    </row>
    <row r="85" spans="1:8" x14ac:dyDescent="0.3">
      <c r="A85" s="94"/>
      <c r="B85" s="42" t="s">
        <v>113</v>
      </c>
      <c r="C85" s="37"/>
      <c r="D85" s="43">
        <v>2456.46</v>
      </c>
      <c r="E85" s="41"/>
      <c r="F85" s="41"/>
      <c r="G85" s="41"/>
      <c r="H85" s="47"/>
    </row>
    <row r="86" spans="1:8" x14ac:dyDescent="0.3">
      <c r="A86" s="94"/>
      <c r="B86" s="42" t="s">
        <v>114</v>
      </c>
      <c r="C86" s="37"/>
      <c r="D86" s="43">
        <v>0</v>
      </c>
      <c r="E86" s="41"/>
      <c r="F86" s="41"/>
      <c r="G86" s="41"/>
      <c r="H86" s="47"/>
    </row>
    <row r="87" spans="1:8" x14ac:dyDescent="0.3">
      <c r="A87" s="96" t="s">
        <v>98</v>
      </c>
      <c r="B87" s="97"/>
      <c r="C87" s="94" t="s">
        <v>126</v>
      </c>
      <c r="D87" s="44">
        <v>2912.319</v>
      </c>
      <c r="E87" s="41">
        <v>1</v>
      </c>
      <c r="F87" s="41" t="s">
        <v>115</v>
      </c>
      <c r="G87" s="44">
        <v>2912.319</v>
      </c>
      <c r="H87" s="47"/>
    </row>
    <row r="88" spans="1:8" x14ac:dyDescent="0.3">
      <c r="A88" s="98">
        <v>1</v>
      </c>
      <c r="B88" s="42" t="s">
        <v>111</v>
      </c>
      <c r="C88" s="94"/>
      <c r="D88" s="44">
        <v>440.38900000000001</v>
      </c>
      <c r="E88" s="41"/>
      <c r="F88" s="41"/>
      <c r="G88" s="41"/>
      <c r="H88" s="95" t="s">
        <v>123</v>
      </c>
    </row>
    <row r="89" spans="1:8" x14ac:dyDescent="0.3">
      <c r="A89" s="94"/>
      <c r="B89" s="42" t="s">
        <v>112</v>
      </c>
      <c r="C89" s="94"/>
      <c r="D89" s="44">
        <v>15.47</v>
      </c>
      <c r="E89" s="41"/>
      <c r="F89" s="41"/>
      <c r="G89" s="41"/>
      <c r="H89" s="95"/>
    </row>
    <row r="90" spans="1:8" x14ac:dyDescent="0.3">
      <c r="A90" s="94"/>
      <c r="B90" s="42" t="s">
        <v>113</v>
      </c>
      <c r="C90" s="94"/>
      <c r="D90" s="44">
        <v>2456.46</v>
      </c>
      <c r="E90" s="41"/>
      <c r="F90" s="41"/>
      <c r="G90" s="41"/>
      <c r="H90" s="95"/>
    </row>
    <row r="91" spans="1:8" x14ac:dyDescent="0.3">
      <c r="A91" s="94"/>
      <c r="B91" s="42" t="s">
        <v>114</v>
      </c>
      <c r="C91" s="94"/>
      <c r="D91" s="44">
        <v>0</v>
      </c>
      <c r="E91" s="41"/>
      <c r="F91" s="41"/>
      <c r="G91" s="41"/>
      <c r="H91" s="95"/>
    </row>
    <row r="92" spans="1:8" x14ac:dyDescent="0.3">
      <c r="A92" s="46"/>
      <c r="C92" s="46"/>
      <c r="D92" s="40"/>
      <c r="E92" s="40"/>
      <c r="F92" s="40"/>
      <c r="G92" s="40"/>
      <c r="H92" s="49"/>
    </row>
    <row r="94" spans="1:8" x14ac:dyDescent="0.3">
      <c r="A94" s="100" t="s">
        <v>128</v>
      </c>
      <c r="B94" s="100"/>
      <c r="C94" s="100"/>
      <c r="D94" s="100"/>
      <c r="E94" s="100"/>
      <c r="F94" s="100"/>
      <c r="G94" s="100"/>
      <c r="H94" s="100"/>
    </row>
    <row r="95" spans="1:8" x14ac:dyDescent="0.3">
      <c r="A95" s="100" t="s">
        <v>129</v>
      </c>
      <c r="B95" s="100"/>
      <c r="C95" s="100"/>
      <c r="D95" s="100"/>
      <c r="E95" s="100"/>
      <c r="F95" s="100"/>
      <c r="G95" s="100"/>
      <c r="H95" s="100"/>
    </row>
  </sheetData>
  <mergeCells count="57">
    <mergeCell ref="A94:H94"/>
    <mergeCell ref="A95:H95"/>
    <mergeCell ref="A83:A86"/>
    <mergeCell ref="A87:B87"/>
    <mergeCell ref="H88:H91"/>
    <mergeCell ref="C87:C91"/>
    <mergeCell ref="A88:A91"/>
    <mergeCell ref="A77:B77"/>
    <mergeCell ref="H78:H81"/>
    <mergeCell ref="C77:C81"/>
    <mergeCell ref="A78:A81"/>
    <mergeCell ref="A82:B82"/>
    <mergeCell ref="A67:B67"/>
    <mergeCell ref="A68:A71"/>
    <mergeCell ref="A72:B72"/>
    <mergeCell ref="H73:H76"/>
    <mergeCell ref="C72:C76"/>
    <mergeCell ref="A73:A76"/>
    <mergeCell ref="A58:A61"/>
    <mergeCell ref="A62:B62"/>
    <mergeCell ref="H63:H66"/>
    <mergeCell ref="C62:C66"/>
    <mergeCell ref="A63:A66"/>
    <mergeCell ref="A48:B48"/>
    <mergeCell ref="A49:A52"/>
    <mergeCell ref="A53:B53"/>
    <mergeCell ref="H54:H57"/>
    <mergeCell ref="C53:C57"/>
    <mergeCell ref="A54:A57"/>
    <mergeCell ref="A38:B38"/>
    <mergeCell ref="A39:A42"/>
    <mergeCell ref="A43:B43"/>
    <mergeCell ref="H44:H47"/>
    <mergeCell ref="C43:C47"/>
    <mergeCell ref="A44:A47"/>
    <mergeCell ref="A29:A32"/>
    <mergeCell ref="A33:B33"/>
    <mergeCell ref="H34:H37"/>
    <mergeCell ref="C33:C37"/>
    <mergeCell ref="A34:A37"/>
    <mergeCell ref="A23:B23"/>
    <mergeCell ref="H24:H27"/>
    <mergeCell ref="C23:C27"/>
    <mergeCell ref="A24:A27"/>
    <mergeCell ref="A28:B28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hidden="1" customHeight="1" x14ac:dyDescent="0.3">
      <c r="A4" s="25" t="s">
        <v>139</v>
      </c>
      <c r="B4" s="26" t="s">
        <v>115</v>
      </c>
      <c r="C4" s="27">
        <v>270</v>
      </c>
      <c r="D4" s="27">
        <v>4.8225376529421</v>
      </c>
      <c r="E4" s="26"/>
      <c r="F4" s="26"/>
      <c r="G4" s="27">
        <v>1302.0851662944001</v>
      </c>
      <c r="H4" s="28"/>
    </row>
    <row r="5" spans="1:8" ht="39" customHeight="1" x14ac:dyDescent="0.3">
      <c r="A5" s="25" t="s">
        <v>140</v>
      </c>
      <c r="B5" s="26" t="s">
        <v>118</v>
      </c>
      <c r="C5" s="27">
        <v>1.2567578947368001</v>
      </c>
      <c r="D5" s="27">
        <v>900.30388838926001</v>
      </c>
      <c r="E5" s="26">
        <v>0.4</v>
      </c>
      <c r="F5" s="25" t="s">
        <v>140</v>
      </c>
      <c r="G5" s="27">
        <v>1131.4640193954999</v>
      </c>
      <c r="H5" s="28" t="s">
        <v>161</v>
      </c>
    </row>
    <row r="6" spans="1:8" ht="39" customHeight="1" x14ac:dyDescent="0.3">
      <c r="A6" s="25" t="s">
        <v>141</v>
      </c>
      <c r="B6" s="26" t="s">
        <v>115</v>
      </c>
      <c r="C6" s="27">
        <v>33</v>
      </c>
      <c r="D6" s="27">
        <v>81.798315329532997</v>
      </c>
      <c r="E6" s="26">
        <v>0.4</v>
      </c>
      <c r="F6" s="25" t="s">
        <v>141</v>
      </c>
      <c r="G6" s="27">
        <v>2314.4618063767002</v>
      </c>
      <c r="H6" s="28" t="s">
        <v>162</v>
      </c>
    </row>
    <row r="7" spans="1:8" ht="39" hidden="1" customHeight="1" x14ac:dyDescent="0.3">
      <c r="A7" s="25" t="s">
        <v>141</v>
      </c>
      <c r="B7" s="26" t="s">
        <v>115</v>
      </c>
      <c r="C7" s="27">
        <v>4.7157894736842003</v>
      </c>
      <c r="D7" s="27">
        <v>19.871333705078001</v>
      </c>
      <c r="E7" s="26">
        <v>0.4</v>
      </c>
      <c r="F7" s="25" t="s">
        <v>141</v>
      </c>
      <c r="G7" s="27">
        <v>93.709026314472993</v>
      </c>
      <c r="H7" s="28"/>
    </row>
    <row r="8" spans="1:8" ht="39" customHeight="1" x14ac:dyDescent="0.3">
      <c r="A8" s="25" t="s">
        <v>142</v>
      </c>
      <c r="B8" s="26" t="s">
        <v>115</v>
      </c>
      <c r="C8" s="27">
        <v>1</v>
      </c>
      <c r="D8" s="27">
        <v>2680.3251976948</v>
      </c>
      <c r="E8" s="26" t="s">
        <v>143</v>
      </c>
      <c r="F8" s="25" t="s">
        <v>142</v>
      </c>
      <c r="G8" s="27">
        <v>2680.3251976948</v>
      </c>
      <c r="H8" s="28" t="s">
        <v>163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10096.62287859</v>
      </c>
      <c r="E25" s="20">
        <v>469.93189813107</v>
      </c>
      <c r="F25" s="20">
        <v>0</v>
      </c>
      <c r="G25" s="20">
        <v>0</v>
      </c>
      <c r="H25" s="20">
        <v>10566.554776720999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31.2" x14ac:dyDescent="0.3">
      <c r="A27" s="6">
        <v>3</v>
      </c>
      <c r="B27" s="6" t="s">
        <v>26</v>
      </c>
      <c r="C27" s="32" t="s">
        <v>28</v>
      </c>
      <c r="D27" s="20">
        <v>480.52495701645</v>
      </c>
      <c r="E27" s="20">
        <v>16.879858954664002</v>
      </c>
      <c r="F27" s="20">
        <v>2680.3295622349001</v>
      </c>
      <c r="G27" s="20">
        <v>0</v>
      </c>
      <c r="H27" s="20">
        <v>3177.7343782060002</v>
      </c>
    </row>
    <row r="28" spans="1:8" ht="16.95" customHeight="1" x14ac:dyDescent="0.3">
      <c r="A28" s="6"/>
      <c r="B28" s="9"/>
      <c r="C28" s="9" t="s">
        <v>29</v>
      </c>
      <c r="D28" s="20">
        <v>10618.352257148001</v>
      </c>
      <c r="E28" s="20">
        <v>486.81175708572999</v>
      </c>
      <c r="F28" s="20">
        <v>2680.3295622349001</v>
      </c>
      <c r="G28" s="20">
        <v>0</v>
      </c>
      <c r="H28" s="20">
        <v>13785.493576469</v>
      </c>
    </row>
    <row r="29" spans="1:8" ht="16.95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40</v>
      </c>
      <c r="D44" s="20">
        <v>10618.352257148001</v>
      </c>
      <c r="E44" s="20">
        <v>486.81175708572999</v>
      </c>
      <c r="F44" s="20">
        <v>2680.3295622349001</v>
      </c>
      <c r="G44" s="20">
        <v>0</v>
      </c>
      <c r="H44" s="20">
        <v>13785.493576469</v>
      </c>
    </row>
    <row r="45" spans="1:8" ht="16.95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252.41557196474</v>
      </c>
      <c r="E46" s="20">
        <v>11.748297453277001</v>
      </c>
      <c r="F46" s="20">
        <v>0</v>
      </c>
      <c r="G46" s="20">
        <v>0</v>
      </c>
      <c r="H46" s="20">
        <v>264.16386941802</v>
      </c>
    </row>
    <row r="47" spans="1:8" ht="31.2" x14ac:dyDescent="0.3">
      <c r="A47" s="6">
        <v>5</v>
      </c>
      <c r="B47" s="6" t="s">
        <v>42</v>
      </c>
      <c r="C47" s="32" t="s">
        <v>44</v>
      </c>
      <c r="D47" s="20">
        <v>10.434587571170001</v>
      </c>
      <c r="E47" s="20">
        <v>0.33759717909328002</v>
      </c>
      <c r="F47" s="20">
        <v>0</v>
      </c>
      <c r="G47" s="20">
        <v>0</v>
      </c>
      <c r="H47" s="20">
        <v>10.772184750262999</v>
      </c>
    </row>
    <row r="48" spans="1:8" ht="16.95" customHeight="1" x14ac:dyDescent="0.3">
      <c r="A48" s="6"/>
      <c r="B48" s="9"/>
      <c r="C48" s="9" t="s">
        <v>45</v>
      </c>
      <c r="D48" s="20">
        <v>262.85015953591</v>
      </c>
      <c r="E48" s="20">
        <v>12.08589463237</v>
      </c>
      <c r="F48" s="20">
        <v>0</v>
      </c>
      <c r="G48" s="20">
        <v>0</v>
      </c>
      <c r="H48" s="20">
        <v>274.93605416828001</v>
      </c>
    </row>
    <row r="49" spans="1:8" ht="16.95" customHeight="1" x14ac:dyDescent="0.3">
      <c r="A49" s="6"/>
      <c r="B49" s="9"/>
      <c r="C49" s="9" t="s">
        <v>46</v>
      </c>
      <c r="D49" s="20">
        <v>10881.202416684</v>
      </c>
      <c r="E49" s="20">
        <v>498.89765171810001</v>
      </c>
      <c r="F49" s="20">
        <v>2680.3295622349001</v>
      </c>
      <c r="G49" s="20">
        <v>0</v>
      </c>
      <c r="H49" s="20">
        <v>14060.429630637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281.65786162449001</v>
      </c>
      <c r="E51" s="20">
        <v>12.945471902854001</v>
      </c>
      <c r="F51" s="20">
        <v>0</v>
      </c>
      <c r="G51" s="20">
        <v>0</v>
      </c>
      <c r="H51" s="20">
        <v>294.60333352734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68.543618441313996</v>
      </c>
      <c r="H52" s="20">
        <v>68.543618441313996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225.70776230582999</v>
      </c>
      <c r="H53" s="20">
        <v>225.70776230582999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55.014571922313998</v>
      </c>
      <c r="H54" s="20">
        <v>55.014571922313998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74.691280075498</v>
      </c>
      <c r="H55" s="20">
        <v>74.691280075498</v>
      </c>
    </row>
    <row r="56" spans="1:8" x14ac:dyDescent="0.3">
      <c r="A56" s="6">
        <v>11</v>
      </c>
      <c r="B56" s="6" t="s">
        <v>56</v>
      </c>
      <c r="C56" s="7" t="s">
        <v>53</v>
      </c>
      <c r="D56" s="20">
        <v>0</v>
      </c>
      <c r="E56" s="20">
        <v>0</v>
      </c>
      <c r="F56" s="20">
        <v>0</v>
      </c>
      <c r="G56" s="20">
        <v>11.921576863117</v>
      </c>
      <c r="H56" s="20">
        <v>11.921576863117</v>
      </c>
    </row>
    <row r="57" spans="1:8" ht="31.2" x14ac:dyDescent="0.3">
      <c r="A57" s="6">
        <v>12</v>
      </c>
      <c r="B57" s="6" t="s">
        <v>57</v>
      </c>
      <c r="C57" s="7" t="s">
        <v>28</v>
      </c>
      <c r="D57" s="20">
        <v>0</v>
      </c>
      <c r="E57" s="20">
        <v>0</v>
      </c>
      <c r="F57" s="20">
        <v>0</v>
      </c>
      <c r="G57" s="20">
        <v>80.853105917297995</v>
      </c>
      <c r="H57" s="20">
        <v>80.853105917297995</v>
      </c>
    </row>
    <row r="58" spans="1:8" ht="16.95" customHeight="1" x14ac:dyDescent="0.3">
      <c r="A58" s="6"/>
      <c r="B58" s="9"/>
      <c r="C58" s="9" t="s">
        <v>58</v>
      </c>
      <c r="D58" s="20">
        <v>281.65786162449001</v>
      </c>
      <c r="E58" s="20">
        <v>12.945471902854001</v>
      </c>
      <c r="F58" s="20">
        <v>0</v>
      </c>
      <c r="G58" s="20">
        <v>516.73191552537003</v>
      </c>
      <c r="H58" s="20">
        <v>811.33524905270997</v>
      </c>
    </row>
    <row r="59" spans="1:8" ht="16.95" customHeight="1" x14ac:dyDescent="0.3">
      <c r="A59" s="6"/>
      <c r="B59" s="9"/>
      <c r="C59" s="9" t="s">
        <v>59</v>
      </c>
      <c r="D59" s="20">
        <v>11162.860278308999</v>
      </c>
      <c r="E59" s="20">
        <v>511.84312362096</v>
      </c>
      <c r="F59" s="20">
        <v>2680.3295622349001</v>
      </c>
      <c r="G59" s="20">
        <v>516.73191552537003</v>
      </c>
      <c r="H59" s="20">
        <v>14871.764879689999</v>
      </c>
    </row>
    <row r="60" spans="1:8" ht="16.95" customHeight="1" x14ac:dyDescent="0.3">
      <c r="A60" s="6"/>
      <c r="B60" s="9"/>
      <c r="C60" s="9" t="s">
        <v>60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v>11162.860278308999</v>
      </c>
      <c r="E63" s="20">
        <v>511.84312362096</v>
      </c>
      <c r="F63" s="20">
        <v>2680.3295622349001</v>
      </c>
      <c r="G63" s="20">
        <v>516.73191552537003</v>
      </c>
      <c r="H63" s="20">
        <v>14871.764879689999</v>
      </c>
    </row>
    <row r="64" spans="1:8" ht="153" customHeight="1" x14ac:dyDescent="0.3">
      <c r="A64" s="6"/>
      <c r="B64" s="9"/>
      <c r="C64" s="9" t="s">
        <v>63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64</v>
      </c>
      <c r="C65" s="7" t="s">
        <v>65</v>
      </c>
      <c r="D65" s="20">
        <v>0</v>
      </c>
      <c r="E65" s="20">
        <v>0</v>
      </c>
      <c r="F65" s="20">
        <v>0</v>
      </c>
      <c r="G65" s="20">
        <v>1213.2452631578999</v>
      </c>
      <c r="H65" s="20">
        <v>1213.2452631578999</v>
      </c>
    </row>
    <row r="66" spans="1:8" x14ac:dyDescent="0.3">
      <c r="A66" s="6">
        <v>14</v>
      </c>
      <c r="B66" s="6" t="s">
        <v>78</v>
      </c>
      <c r="C66" s="7" t="s">
        <v>79</v>
      </c>
      <c r="D66" s="20">
        <v>0</v>
      </c>
      <c r="E66" s="20">
        <v>0</v>
      </c>
      <c r="F66" s="20">
        <v>0</v>
      </c>
      <c r="G66" s="20">
        <v>347.40784300195003</v>
      </c>
      <c r="H66" s="20">
        <v>347.40784300195003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1560.6531061598</v>
      </c>
      <c r="H67" s="20">
        <v>1560.6531061598</v>
      </c>
    </row>
    <row r="68" spans="1:8" ht="16.95" customHeight="1" x14ac:dyDescent="0.3">
      <c r="A68" s="6"/>
      <c r="B68" s="9"/>
      <c r="C68" s="9" t="s">
        <v>76</v>
      </c>
      <c r="D68" s="20">
        <v>11162.860278308999</v>
      </c>
      <c r="E68" s="20">
        <v>511.84312362096</v>
      </c>
      <c r="F68" s="20">
        <v>2680.3295622349001</v>
      </c>
      <c r="G68" s="20">
        <v>2077.3850216852002</v>
      </c>
      <c r="H68" s="20">
        <v>16432.417985849999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334.88580834926995</v>
      </c>
      <c r="E70" s="20">
        <f>E68 * 3%</f>
        <v>15.3552937086288</v>
      </c>
      <c r="F70" s="20">
        <f>F68 * 3%</f>
        <v>80.409886867047007</v>
      </c>
      <c r="G70" s="20">
        <f>G68 * 3%</f>
        <v>62.321550650556006</v>
      </c>
      <c r="H70" s="20">
        <f>SUM(D70:G70)</f>
        <v>492.97253957550174</v>
      </c>
    </row>
    <row r="71" spans="1:8" ht="16.95" customHeight="1" x14ac:dyDescent="0.3">
      <c r="A71" s="6"/>
      <c r="B71" s="9"/>
      <c r="C71" s="9" t="s">
        <v>72</v>
      </c>
      <c r="D71" s="20">
        <f>D70</f>
        <v>334.88580834926995</v>
      </c>
      <c r="E71" s="20">
        <f>E70</f>
        <v>15.3552937086288</v>
      </c>
      <c r="F71" s="20">
        <f>F70</f>
        <v>80.409886867047007</v>
      </c>
      <c r="G71" s="20">
        <f>G70</f>
        <v>62.321550650556006</v>
      </c>
      <c r="H71" s="20">
        <f>SUM(D71:G71)</f>
        <v>492.97253957550174</v>
      </c>
    </row>
    <row r="72" spans="1:8" ht="16.95" customHeight="1" x14ac:dyDescent="0.3">
      <c r="A72" s="6"/>
      <c r="B72" s="9"/>
      <c r="C72" s="9" t="s">
        <v>71</v>
      </c>
      <c r="D72" s="20">
        <f>D71 + D68</f>
        <v>11497.74608665827</v>
      </c>
      <c r="E72" s="20">
        <f>E71 + E68</f>
        <v>527.19841732958878</v>
      </c>
      <c r="F72" s="20">
        <f>F71 + F68</f>
        <v>2760.7394491019472</v>
      </c>
      <c r="G72" s="20">
        <f>G71 + G68</f>
        <v>2139.7065723357564</v>
      </c>
      <c r="H72" s="20">
        <f>SUM(D72:G72)</f>
        <v>16925.390525425562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2299.5492173316538</v>
      </c>
      <c r="E74" s="20">
        <f>E72 * 20%</f>
        <v>105.43968346591777</v>
      </c>
      <c r="F74" s="20">
        <f>F72 * 20%</f>
        <v>552.14788982038942</v>
      </c>
      <c r="G74" s="20">
        <f>G72 * 20%</f>
        <v>427.9413144671513</v>
      </c>
      <c r="H74" s="20">
        <f>SUM(D74:G74)</f>
        <v>3385.0781050851124</v>
      </c>
    </row>
    <row r="75" spans="1:8" ht="16.95" customHeight="1" x14ac:dyDescent="0.3">
      <c r="A75" s="6"/>
      <c r="B75" s="9"/>
      <c r="C75" s="9" t="s">
        <v>67</v>
      </c>
      <c r="D75" s="20">
        <f>D74</f>
        <v>2299.5492173316538</v>
      </c>
      <c r="E75" s="20">
        <f>E74</f>
        <v>105.43968346591777</v>
      </c>
      <c r="F75" s="20">
        <f>F74</f>
        <v>552.14788982038942</v>
      </c>
      <c r="G75" s="20">
        <f>G74</f>
        <v>427.9413144671513</v>
      </c>
      <c r="H75" s="20">
        <f>SUM(D75:G75)</f>
        <v>3385.0781050851124</v>
      </c>
    </row>
    <row r="76" spans="1:8" ht="16.95" customHeight="1" x14ac:dyDescent="0.3">
      <c r="A76" s="6"/>
      <c r="B76" s="9"/>
      <c r="C76" s="9" t="s">
        <v>66</v>
      </c>
      <c r="D76" s="20">
        <f>D75 + D72</f>
        <v>13797.295303989924</v>
      </c>
      <c r="E76" s="20">
        <f>E75 + E72</f>
        <v>632.63810079550649</v>
      </c>
      <c r="F76" s="20">
        <f>F75 + F72</f>
        <v>3312.8873389223368</v>
      </c>
      <c r="G76" s="20">
        <f>G75 + G72</f>
        <v>2567.6478868029076</v>
      </c>
      <c r="H76" s="20">
        <f>SUM(D76:G76)</f>
        <v>20310.468630510673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4275</v>
      </c>
      <c r="E13" s="19">
        <v>373.2</v>
      </c>
      <c r="F13" s="19">
        <v>0</v>
      </c>
      <c r="G13" s="19">
        <v>0</v>
      </c>
      <c r="H13" s="19">
        <v>4648.2</v>
      </c>
      <c r="J13" s="5"/>
    </row>
    <row r="14" spans="1:14" ht="16.95" customHeight="1" x14ac:dyDescent="0.3">
      <c r="A14" s="6"/>
      <c r="B14" s="9"/>
      <c r="C14" s="9" t="s">
        <v>87</v>
      </c>
      <c r="D14" s="19">
        <v>4275</v>
      </c>
      <c r="E14" s="19">
        <v>373.2</v>
      </c>
      <c r="F14" s="19">
        <v>0</v>
      </c>
      <c r="G14" s="19">
        <v>0</v>
      </c>
      <c r="H14" s="19">
        <v>4648.2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65</v>
      </c>
      <c r="D13" s="19">
        <v>0</v>
      </c>
      <c r="E13" s="19">
        <v>0</v>
      </c>
      <c r="F13" s="19">
        <v>0</v>
      </c>
      <c r="G13" s="19">
        <v>533.70000000000005</v>
      </c>
      <c r="H13" s="19">
        <v>533.70000000000005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533.70000000000005</v>
      </c>
      <c r="H14" s="19">
        <v>533.70000000000005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5821.6228785898002</v>
      </c>
      <c r="E13" s="19">
        <v>96.731898131069002</v>
      </c>
      <c r="F13" s="19">
        <v>0</v>
      </c>
      <c r="G13" s="19">
        <v>0</v>
      </c>
      <c r="H13" s="19">
        <v>5918.3547767209002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5821.6228785898002</v>
      </c>
      <c r="E14" s="19">
        <v>96.731898131069002</v>
      </c>
      <c r="F14" s="19">
        <v>0</v>
      </c>
      <c r="G14" s="19">
        <v>0</v>
      </c>
      <c r="H14" s="19">
        <v>5918.3547767209002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51</v>
      </c>
      <c r="D13" s="19">
        <v>0</v>
      </c>
      <c r="E13" s="19">
        <v>0</v>
      </c>
      <c r="F13" s="19">
        <v>0</v>
      </c>
      <c r="G13" s="19">
        <v>68.543618441313996</v>
      </c>
      <c r="H13" s="19">
        <v>68.543618441313996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68.543618441313996</v>
      </c>
      <c r="H14" s="19">
        <v>68.543618441313996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65</v>
      </c>
      <c r="D13" s="19">
        <v>0</v>
      </c>
      <c r="E13" s="19">
        <v>0</v>
      </c>
      <c r="F13" s="19">
        <v>0</v>
      </c>
      <c r="G13" s="19">
        <v>679.54526315788996</v>
      </c>
      <c r="H13" s="19">
        <v>679.54526315788996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679.54526315788996</v>
      </c>
      <c r="H14" s="19">
        <v>679.54526315788996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27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96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ОСР 556-02-01</vt:lpstr>
      <vt:lpstr>ОСР 556-12-01</vt:lpstr>
      <vt:lpstr>ОСР 556-02-01(1)</vt:lpstr>
      <vt:lpstr>ОСР 556-09-01</vt:lpstr>
      <vt:lpstr>ОСР 556-12-01(1)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2025-11-18T08:18:02Z</dcterms:modified>
</cp:coreProperties>
</file>